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<sst xmlns="http://schemas.openxmlformats.org/spreadsheetml/2006/main" count="92" uniqueCount="51">
  <si>
    <t>Cost per drum</t>
  </si>
  <si>
    <t>square yards</t>
  </si>
  <si>
    <t>square feet</t>
  </si>
  <si>
    <t>cost per gallon</t>
  </si>
  <si>
    <t>cost per sq yard</t>
  </si>
  <si>
    <t>cost per sq foot</t>
  </si>
  <si>
    <t>Cost based on area (if area entered above)</t>
  </si>
  <si>
    <t>feet</t>
  </si>
  <si>
    <t>US Dollars</t>
  </si>
  <si>
    <t>inches</t>
  </si>
  <si>
    <t>sq yards</t>
  </si>
  <si>
    <t>sq feet</t>
  </si>
  <si>
    <t>oz</t>
  </si>
  <si>
    <t>Total Area</t>
  </si>
  <si>
    <t>sq. ft.</t>
  </si>
  <si>
    <t>cubic ft.</t>
  </si>
  <si>
    <t>Total Volume</t>
  </si>
  <si>
    <t>cubic feet</t>
  </si>
  <si>
    <t>meters</t>
  </si>
  <si>
    <t>sq meters</t>
  </si>
  <si>
    <t>=</t>
  </si>
  <si>
    <t>miles</t>
  </si>
  <si>
    <t>cu meters</t>
  </si>
  <si>
    <t>cost per liter</t>
  </si>
  <si>
    <t>liters of Base-Seal</t>
  </si>
  <si>
    <t>cost per sq meter</t>
  </si>
  <si>
    <t>drums of Base-Seal</t>
  </si>
  <si>
    <t>feet     =</t>
  </si>
  <si>
    <t>km</t>
  </si>
  <si>
    <r>
      <t xml:space="preserve">Base-Seal 100 Concentrate  </t>
    </r>
    <r>
      <rPr>
        <sz val="12"/>
        <color indexed="10"/>
        <rFont val="Arial Black"/>
        <family val="2"/>
      </rPr>
      <t>(Two Passes)</t>
    </r>
  </si>
  <si>
    <t>55 gal drum of BS-100 Concentrate will treat</t>
  </si>
  <si>
    <t>1 galllon of BS-100 Concentrate will treat</t>
  </si>
  <si>
    <t>Gallons of BS-100 (if area entered above)</t>
  </si>
  <si>
    <t>Drums of BS-100 (if area entered above)</t>
  </si>
  <si>
    <t>Ounces BS-100 per sq yard/depth given</t>
  </si>
  <si>
    <t>cm</t>
  </si>
  <si>
    <t>sq mtrs</t>
  </si>
  <si>
    <r>
      <t>MUST HAVE</t>
    </r>
    <r>
      <rPr>
        <sz val="10"/>
        <color indexed="12"/>
        <rFont val="Arial"/>
        <family val="2"/>
      </rPr>
      <t xml:space="preserve"> Area width</t>
    </r>
  </si>
  <si>
    <r>
      <t>MUST HAVE</t>
    </r>
    <r>
      <rPr>
        <sz val="10"/>
        <color indexed="12"/>
        <rFont val="Arial"/>
        <family val="2"/>
      </rPr>
      <t xml:space="preserve"> Area length</t>
    </r>
  </si>
  <si>
    <t>Enter #  here</t>
  </si>
  <si>
    <t>Handy Metric Conversion Work Sheet</t>
  </si>
  <si>
    <t>Values in the Work Sheet above</t>
  </si>
  <si>
    <t>do not automatically transfer</t>
  </si>
  <si>
    <t>to the main spreadsheet</t>
  </si>
  <si>
    <t>milliliters per sq. meter</t>
  </si>
  <si>
    <r>
      <t>MUST HAVE</t>
    </r>
    <r>
      <rPr>
        <sz val="10"/>
        <color indexed="12"/>
        <rFont val="Arial"/>
        <family val="2"/>
      </rPr>
      <t xml:space="preserve"> Depth </t>
    </r>
    <r>
      <rPr>
        <sz val="10"/>
        <color indexed="8"/>
        <rFont val="Arial"/>
        <family val="2"/>
      </rPr>
      <t>(usually 6 inches)</t>
    </r>
  </si>
  <si>
    <t>Contact your local BASE-SEAL Representative for assistance with product</t>
  </si>
  <si>
    <t>calculations and any other questions you may have about our products.</t>
  </si>
  <si>
    <t xml:space="preserve">Parts water only important for arriving at correct Optimum Moisture (OMC) </t>
  </si>
  <si>
    <t>This spreadsheet is only a guideline.  Each project is job specific, and is</t>
  </si>
  <si>
    <t xml:space="preserve">subject to the specifications of the Geotechnical and Design Engineers.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</si>
</sst>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#,##0.0"/>
    <numFmt numFmtId="167" formatCode="&quot;$&quot;#,##0.000000"/>
  </numFmts>
  <fonts count="10">
    <font>
      <sz val="10"/>
      <name val="Arial"/>
      <family val="0"/>
    </font>
    <font>
      <sz val="20"/>
      <color indexed="10"/>
      <name val="Arial Black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2"/>
      <color indexed="10"/>
      <name val="Arial Black"/>
      <family val="2"/>
    </font>
    <font>
      <b/>
      <i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 horizontal="right"/>
    </xf>
    <xf numFmtId="16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37" fontId="4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8" fillId="0" borderId="0" xfId="0" applyNumberFormat="1" applyFont="1" applyAlignment="1">
      <alignment/>
    </xf>
    <xf numFmtId="166" fontId="0" fillId="0" borderId="0" xfId="0" applyNumberFormat="1" applyFill="1" applyBorder="1" applyAlignment="1">
      <alignment/>
    </xf>
    <xf numFmtId="2" fontId="8" fillId="0" borderId="0" xfId="0" applyNumberFormat="1" applyFont="1" applyBorder="1" applyAlignment="1">
      <alignment horizontal="right"/>
    </xf>
    <xf numFmtId="0" fontId="0" fillId="0" borderId="5" xfId="0" applyFont="1" applyFill="1" applyBorder="1" applyAlignment="1">
      <alignment/>
    </xf>
    <xf numFmtId="166" fontId="0" fillId="0" borderId="4" xfId="0" applyNumberFormat="1" applyBorder="1" applyAlignment="1">
      <alignment/>
    </xf>
    <xf numFmtId="0" fontId="9" fillId="0" borderId="6" xfId="0" applyFont="1" applyFill="1" applyBorder="1" applyAlignment="1" applyProtection="1">
      <alignment/>
      <protection locked="0"/>
    </xf>
    <xf numFmtId="0" fontId="9" fillId="0" borderId="7" xfId="0" applyFont="1" applyFill="1" applyBorder="1" applyAlignment="1" applyProtection="1">
      <alignment/>
      <protection locked="0"/>
    </xf>
    <xf numFmtId="0" fontId="9" fillId="0" borderId="8" xfId="0" applyFont="1" applyFill="1" applyBorder="1" applyAlignment="1" applyProtection="1">
      <alignment/>
      <protection locked="0"/>
    </xf>
    <xf numFmtId="0" fontId="8" fillId="0" borderId="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0" xfId="0" applyFont="1" applyAlignment="1">
      <alignment/>
    </xf>
    <xf numFmtId="2" fontId="0" fillId="0" borderId="0" xfId="0" applyNumberFormat="1" applyFill="1" applyBorder="1" applyAlignment="1" applyProtection="1">
      <alignment/>
      <protection locked="0"/>
    </xf>
    <xf numFmtId="0" fontId="3" fillId="0" borderId="0" xfId="0" applyFont="1" applyAlignment="1">
      <alignment horizontal="right"/>
    </xf>
    <xf numFmtId="0" fontId="7" fillId="0" borderId="7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6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7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workbookViewId="0" topLeftCell="A1">
      <selection activeCell="B7" sqref="B7"/>
    </sheetView>
  </sheetViews>
  <sheetFormatPr defaultColWidth="9.140625" defaultRowHeight="12.75"/>
  <cols>
    <col min="1" max="1" width="36.57421875" style="0" customWidth="1"/>
    <col min="2" max="2" width="13.57421875" style="0" customWidth="1"/>
    <col min="3" max="3" width="10.28125" style="0" customWidth="1"/>
    <col min="4" max="4" width="6.140625" style="0" customWidth="1"/>
    <col min="5" max="5" width="11.28125" style="0" customWidth="1"/>
    <col min="6" max="6" width="6.7109375" style="0" customWidth="1"/>
    <col min="7" max="7" width="10.421875" style="0" customWidth="1"/>
    <col min="8" max="8" width="7.8515625" style="0" customWidth="1"/>
    <col min="9" max="9" width="7.140625" style="0" customWidth="1"/>
  </cols>
  <sheetData>
    <row r="2" spans="1:6" ht="31.5">
      <c r="A2" s="55" t="s">
        <v>29</v>
      </c>
      <c r="B2" s="54"/>
      <c r="C2" s="54"/>
      <c r="D2" s="54"/>
      <c r="E2" s="54"/>
      <c r="F2" s="54"/>
    </row>
    <row r="3" spans="1:10" ht="12.75" customHeight="1">
      <c r="A3" s="65" t="s">
        <v>49</v>
      </c>
      <c r="B3" s="65"/>
      <c r="C3" s="65"/>
      <c r="D3" s="24"/>
      <c r="E3" s="56" t="s">
        <v>40</v>
      </c>
      <c r="F3" s="57"/>
      <c r="G3" s="57"/>
      <c r="H3" s="57"/>
      <c r="I3" s="57"/>
      <c r="J3" s="58"/>
    </row>
    <row r="4" spans="1:10" ht="12.75">
      <c r="A4" s="65" t="s">
        <v>50</v>
      </c>
      <c r="B4" s="65"/>
      <c r="C4" s="65"/>
      <c r="D4" s="25"/>
      <c r="E4" s="43" t="s">
        <v>39</v>
      </c>
      <c r="F4" s="44" t="s">
        <v>35</v>
      </c>
      <c r="G4" s="27">
        <f>IF(E4="Enter #  here",0,0.393701*E4)</f>
        <v>0</v>
      </c>
      <c r="H4" s="28" t="s">
        <v>9</v>
      </c>
      <c r="I4" s="28"/>
      <c r="J4" s="29"/>
    </row>
    <row r="5" spans="1:10" ht="12" customHeight="1">
      <c r="A5" s="66" t="s">
        <v>48</v>
      </c>
      <c r="B5" s="66"/>
      <c r="C5" s="66"/>
      <c r="D5" s="67"/>
      <c r="E5" s="41" t="s">
        <v>39</v>
      </c>
      <c r="F5" s="45" t="s">
        <v>18</v>
      </c>
      <c r="G5" s="30">
        <f>IF(E5="Enter #  here",0,3.28084*E5)</f>
        <v>0</v>
      </c>
      <c r="H5" s="18" t="s">
        <v>27</v>
      </c>
      <c r="I5" s="17">
        <f>G5/5280</f>
        <v>0</v>
      </c>
      <c r="J5" s="19" t="s">
        <v>21</v>
      </c>
    </row>
    <row r="6" spans="4:10" ht="12.75">
      <c r="D6" s="26"/>
      <c r="E6" s="42" t="s">
        <v>39</v>
      </c>
      <c r="F6" s="46" t="s">
        <v>28</v>
      </c>
      <c r="G6" s="32">
        <f>IF(E6="Enter #  here",0,(3.28084*E6)*1000)</f>
        <v>0</v>
      </c>
      <c r="H6" s="31" t="s">
        <v>27</v>
      </c>
      <c r="I6" s="40">
        <f>G6/5280</f>
        <v>0</v>
      </c>
      <c r="J6" s="33" t="s">
        <v>21</v>
      </c>
    </row>
    <row r="7" spans="1:10" ht="12.75">
      <c r="A7" s="49" t="s">
        <v>0</v>
      </c>
      <c r="B7" s="5"/>
      <c r="C7" s="6" t="s">
        <v>8</v>
      </c>
      <c r="G7" s="42" t="s">
        <v>39</v>
      </c>
      <c r="H7" s="46" t="s">
        <v>36</v>
      </c>
      <c r="I7" s="32">
        <f>IF(G7="Enter #  here",0,G7*10.7639)</f>
        <v>0</v>
      </c>
      <c r="J7" s="39" t="s">
        <v>11</v>
      </c>
    </row>
    <row r="8" spans="1:10" ht="12.75">
      <c r="A8" s="4" t="s">
        <v>45</v>
      </c>
      <c r="B8" s="48">
        <v>6</v>
      </c>
      <c r="C8" s="6" t="s">
        <v>9</v>
      </c>
      <c r="D8" s="12" t="s">
        <v>20</v>
      </c>
      <c r="E8" s="38">
        <f>2.54*B8</f>
        <v>15.24</v>
      </c>
      <c r="F8" s="35" t="s">
        <v>35</v>
      </c>
      <c r="G8" s="34"/>
      <c r="H8" s="62" t="s">
        <v>41</v>
      </c>
      <c r="I8" s="63"/>
      <c r="J8" s="64"/>
    </row>
    <row r="9" spans="1:10" ht="12.75">
      <c r="A9" s="4" t="s">
        <v>37</v>
      </c>
      <c r="B9" s="22"/>
      <c r="C9" s="6" t="s">
        <v>7</v>
      </c>
      <c r="D9" s="12" t="s">
        <v>20</v>
      </c>
      <c r="E9" s="36">
        <f>IF(B9="",0,0.3048*B9)</f>
        <v>0</v>
      </c>
      <c r="F9" t="s">
        <v>18</v>
      </c>
      <c r="H9" s="59" t="s">
        <v>42</v>
      </c>
      <c r="I9" s="60"/>
      <c r="J9" s="61"/>
    </row>
    <row r="10" spans="1:10" ht="12.75">
      <c r="A10" s="4" t="s">
        <v>38</v>
      </c>
      <c r="B10" s="7"/>
      <c r="C10" s="6" t="s">
        <v>7</v>
      </c>
      <c r="D10" s="12" t="s">
        <v>20</v>
      </c>
      <c r="E10" s="36">
        <f>IF(B10="",0,0.3048*B10)</f>
        <v>0</v>
      </c>
      <c r="F10" t="s">
        <v>18</v>
      </c>
      <c r="H10" s="50" t="s">
        <v>43</v>
      </c>
      <c r="I10" s="51"/>
      <c r="J10" s="52"/>
    </row>
    <row r="11" spans="1:6" ht="12.75">
      <c r="A11" s="13" t="s">
        <v>13</v>
      </c>
      <c r="B11" s="16">
        <f>IF(B9*B10=0,"",B9*B10)</f>
      </c>
      <c r="C11" s="14" t="s">
        <v>14</v>
      </c>
      <c r="D11" s="12" t="s">
        <v>20</v>
      </c>
      <c r="E11" s="37">
        <f>IF(B11="",0,0.092903*B11)</f>
        <v>0</v>
      </c>
      <c r="F11" t="s">
        <v>19</v>
      </c>
    </row>
    <row r="12" spans="1:6" ht="12.75">
      <c r="A12" s="13" t="s">
        <v>16</v>
      </c>
      <c r="B12" s="16">
        <f>IF(B9*B10=0,"",(B9*B10)*(B8/12))</f>
      </c>
      <c r="C12" s="15" t="s">
        <v>15</v>
      </c>
      <c r="D12" s="12" t="s">
        <v>20</v>
      </c>
      <c r="E12" s="37">
        <f>IF(B12="",0,0.0283168*B12)</f>
        <v>0</v>
      </c>
      <c r="F12" t="s">
        <v>22</v>
      </c>
    </row>
    <row r="13" spans="2:5" ht="12.75">
      <c r="B13" s="6"/>
      <c r="C13" s="8"/>
      <c r="D13" s="8"/>
      <c r="E13" s="6"/>
    </row>
    <row r="14" spans="1:6" ht="12.75">
      <c r="A14" s="2" t="s">
        <v>34</v>
      </c>
      <c r="B14" s="23">
        <f>((((1/16)*128)/6)*B8)/2</f>
        <v>4</v>
      </c>
      <c r="C14" s="6" t="s">
        <v>12</v>
      </c>
      <c r="D14" s="12" t="s">
        <v>20</v>
      </c>
      <c r="E14" s="23">
        <f>(29.5735*B14)/0.836127</f>
        <v>141.4785074516192</v>
      </c>
      <c r="F14" s="47" t="s">
        <v>44</v>
      </c>
    </row>
    <row r="15" spans="2:5" ht="12.75">
      <c r="B15" s="6"/>
      <c r="C15" s="6"/>
      <c r="D15" s="6"/>
      <c r="E15" s="6"/>
    </row>
    <row r="16" spans="1:5" ht="12.75">
      <c r="A16" s="2" t="s">
        <v>30</v>
      </c>
      <c r="B16" s="9"/>
      <c r="C16" s="9"/>
      <c r="D16" s="6"/>
      <c r="E16" s="6"/>
    </row>
    <row r="17" spans="1:6" ht="12.75">
      <c r="A17" s="1" t="s">
        <v>1</v>
      </c>
      <c r="B17" s="10">
        <f>(55*128)/B14</f>
        <v>1760</v>
      </c>
      <c r="C17" s="6" t="s">
        <v>10</v>
      </c>
      <c r="D17" s="12" t="s">
        <v>20</v>
      </c>
      <c r="E17" s="21">
        <f>0.836127*B17</f>
        <v>1471.58352</v>
      </c>
      <c r="F17" t="s">
        <v>19</v>
      </c>
    </row>
    <row r="18" spans="1:6" ht="12.75">
      <c r="A18" s="1" t="s">
        <v>2</v>
      </c>
      <c r="B18" s="10">
        <f>B17*9</f>
        <v>15840</v>
      </c>
      <c r="C18" s="6" t="s">
        <v>11</v>
      </c>
      <c r="D18" s="12" t="s">
        <v>20</v>
      </c>
      <c r="E18" s="21">
        <f>0.092903*B18</f>
        <v>1471.58352</v>
      </c>
      <c r="F18" t="s">
        <v>19</v>
      </c>
    </row>
    <row r="19" spans="1:6" ht="12.75">
      <c r="A19" s="1" t="s">
        <v>17</v>
      </c>
      <c r="B19" s="10">
        <f>B18*(B8/12)</f>
        <v>7920</v>
      </c>
      <c r="C19" s="6" t="s">
        <v>15</v>
      </c>
      <c r="D19" s="12" t="s">
        <v>20</v>
      </c>
      <c r="E19" s="21">
        <f>0.0283168*B19</f>
        <v>224.269056</v>
      </c>
      <c r="F19" t="s">
        <v>22</v>
      </c>
    </row>
    <row r="20" spans="1:5" ht="12.75">
      <c r="A20" s="2" t="s">
        <v>31</v>
      </c>
      <c r="B20" s="10"/>
      <c r="C20" s="6"/>
      <c r="D20" s="6"/>
      <c r="E20" s="21"/>
    </row>
    <row r="21" spans="1:6" ht="12.75">
      <c r="A21" s="1" t="s">
        <v>1</v>
      </c>
      <c r="B21" s="10">
        <f>128/B14</f>
        <v>32</v>
      </c>
      <c r="C21" s="6" t="s">
        <v>10</v>
      </c>
      <c r="D21" s="12" t="s">
        <v>20</v>
      </c>
      <c r="E21" s="21">
        <f>0.836127*B21</f>
        <v>26.756064</v>
      </c>
      <c r="F21" t="s">
        <v>19</v>
      </c>
    </row>
    <row r="22" spans="1:6" ht="12.75">
      <c r="A22" s="1" t="s">
        <v>2</v>
      </c>
      <c r="B22" s="10">
        <f>B21*9</f>
        <v>288</v>
      </c>
      <c r="C22" s="6" t="s">
        <v>11</v>
      </c>
      <c r="D22" s="12" t="s">
        <v>20</v>
      </c>
      <c r="E22" s="21">
        <f>0.092903*B22</f>
        <v>26.756064</v>
      </c>
      <c r="F22" t="s">
        <v>19</v>
      </c>
    </row>
    <row r="23" spans="1:6" ht="12.75">
      <c r="A23" s="1" t="s">
        <v>17</v>
      </c>
      <c r="B23" s="10">
        <f>B22*(B8/12)</f>
        <v>144</v>
      </c>
      <c r="C23" s="6" t="s">
        <v>15</v>
      </c>
      <c r="D23" s="12" t="s">
        <v>20</v>
      </c>
      <c r="E23" s="21">
        <f>0.0283168*B23</f>
        <v>4.0776192</v>
      </c>
      <c r="F23" t="s">
        <v>22</v>
      </c>
    </row>
    <row r="24" spans="1:5" ht="12.75">
      <c r="A24" s="1"/>
      <c r="B24" s="10"/>
      <c r="C24" s="6"/>
      <c r="D24" s="6"/>
      <c r="E24" s="6"/>
    </row>
    <row r="25" spans="1:5" ht="12.75">
      <c r="A25" s="1" t="s">
        <v>0</v>
      </c>
      <c r="B25" s="11">
        <f>B7</f>
        <v>0</v>
      </c>
      <c r="C25" s="6"/>
      <c r="D25" s="6"/>
      <c r="E25" s="6"/>
    </row>
    <row r="26" spans="1:6" ht="12.75">
      <c r="A26" s="1" t="s">
        <v>3</v>
      </c>
      <c r="B26" s="11">
        <f>B25/55</f>
        <v>0</v>
      </c>
      <c r="C26" s="11"/>
      <c r="D26" s="12" t="s">
        <v>20</v>
      </c>
      <c r="E26" s="11">
        <f>0.264172*B26</f>
        <v>0</v>
      </c>
      <c r="F26" t="s">
        <v>23</v>
      </c>
    </row>
    <row r="27" spans="1:6" ht="12.75">
      <c r="A27" s="1" t="s">
        <v>4</v>
      </c>
      <c r="B27" s="11">
        <f>B26/B21</f>
        <v>0</v>
      </c>
      <c r="C27" s="11"/>
      <c r="D27" s="12" t="s">
        <v>20</v>
      </c>
      <c r="E27" s="20">
        <f>1.19599*B27</f>
        <v>0</v>
      </c>
      <c r="F27" t="s">
        <v>25</v>
      </c>
    </row>
    <row r="28" spans="1:6" ht="12.75">
      <c r="A28" s="1" t="s">
        <v>5</v>
      </c>
      <c r="B28" s="11">
        <f>B26/B22</f>
        <v>0</v>
      </c>
      <c r="C28" s="11"/>
      <c r="D28" s="12" t="s">
        <v>20</v>
      </c>
      <c r="E28" s="11">
        <f>10.7639*B28</f>
        <v>0</v>
      </c>
      <c r="F28" t="s">
        <v>25</v>
      </c>
    </row>
    <row r="29" spans="2:5" ht="12.75">
      <c r="B29" s="6"/>
      <c r="C29" s="6"/>
      <c r="D29" s="6"/>
      <c r="E29" s="6"/>
    </row>
    <row r="30" spans="1:6" ht="12.75">
      <c r="A30" t="s">
        <v>32</v>
      </c>
      <c r="B30" s="10">
        <f>(B9*B10)/B22</f>
        <v>0</v>
      </c>
      <c r="C30" s="6"/>
      <c r="D30" s="12" t="s">
        <v>20</v>
      </c>
      <c r="E30" s="10">
        <f>3.78541*B30</f>
        <v>0</v>
      </c>
      <c r="F30" t="s">
        <v>24</v>
      </c>
    </row>
    <row r="31" spans="1:6" ht="12.75">
      <c r="A31" t="s">
        <v>33</v>
      </c>
      <c r="B31" s="10">
        <f>B30/55</f>
        <v>0</v>
      </c>
      <c r="C31" s="6"/>
      <c r="D31" s="6"/>
      <c r="E31" s="10">
        <f>B31</f>
        <v>0</v>
      </c>
      <c r="F31" t="s">
        <v>26</v>
      </c>
    </row>
    <row r="32" spans="1:5" ht="12.75">
      <c r="A32" t="s">
        <v>6</v>
      </c>
      <c r="B32" s="11">
        <f>B25*B31</f>
        <v>0</v>
      </c>
      <c r="E32" s="20">
        <f>B32</f>
        <v>0</v>
      </c>
    </row>
    <row r="34" spans="1:10" ht="12.75">
      <c r="A34" s="53" t="s">
        <v>46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12.75" customHeight="1">
      <c r="A35" s="53" t="s">
        <v>47</v>
      </c>
      <c r="B35" s="54"/>
      <c r="C35" s="54"/>
      <c r="D35" s="54"/>
      <c r="E35" s="54"/>
      <c r="F35" s="54"/>
      <c r="G35" s="54"/>
      <c r="H35" s="54"/>
      <c r="I35" s="54"/>
      <c r="J35" s="54"/>
    </row>
    <row r="37" ht="12.75">
      <c r="B37" s="3"/>
    </row>
    <row r="38" ht="12.75">
      <c r="B38" s="3"/>
    </row>
  </sheetData>
  <sheetProtection password="C0E9" sheet="1" objects="1" scenarios="1"/>
  <mergeCells count="10">
    <mergeCell ref="H8:J8"/>
    <mergeCell ref="A4:C4"/>
    <mergeCell ref="A3:C3"/>
    <mergeCell ref="A5:D5"/>
    <mergeCell ref="H10:J10"/>
    <mergeCell ref="A35:J35"/>
    <mergeCell ref="A34:J34"/>
    <mergeCell ref="A2:F2"/>
    <mergeCell ref="E3:J3"/>
    <mergeCell ref="H9:J9"/>
  </mergeCells>
  <printOptions horizontalCentered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Bob Christian</dc:creator>
  <cp:keywords/>
  <dc:description/>
  <cp:lastModifiedBy>Bum Christian</cp:lastModifiedBy>
  <cp:lastPrinted>2005-12-05T05:17:05Z</cp:lastPrinted>
  <dcterms:created xsi:type="dcterms:W3CDTF">2002-05-25T05:50:26Z</dcterms:created>
  <dcterms:modified xsi:type="dcterms:W3CDTF">2002-10-14T20:08:08Z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